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Foglio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14"/>
  <c r="E32"/>
  <c r="D32"/>
  <c r="G31"/>
  <c r="E31"/>
  <c r="D31"/>
  <c r="D30"/>
  <c r="D26"/>
  <c r="D24"/>
  <c r="G23"/>
  <c r="D23"/>
  <c r="E22"/>
  <c r="D22"/>
  <c r="G20"/>
  <c r="D20"/>
  <c r="E18"/>
  <c r="E17"/>
  <c r="E16"/>
  <c r="D17"/>
  <c r="D18"/>
  <c r="D16"/>
  <c r="H13"/>
  <c r="H11"/>
  <c r="H12"/>
  <c r="E11"/>
  <c r="D11"/>
  <c r="H9"/>
  <c r="H10"/>
  <c r="D10"/>
  <c r="H8"/>
  <c r="E8"/>
  <c r="D8"/>
  <c r="H5"/>
  <c r="H6"/>
  <c r="H7"/>
  <c r="E7"/>
  <c r="D7"/>
  <c r="H3"/>
  <c r="H4"/>
  <c r="H2"/>
  <c r="F4"/>
  <c r="E4"/>
  <c r="D4"/>
  <c r="F3"/>
  <c r="D3"/>
  <c r="D2"/>
</calcChain>
</file>

<file path=xl/sharedStrings.xml><?xml version="1.0" encoding="utf-8"?>
<sst xmlns="http://schemas.openxmlformats.org/spreadsheetml/2006/main" count="141" uniqueCount="126">
  <si>
    <t>Referente</t>
  </si>
  <si>
    <t>Educazione alla legalità</t>
  </si>
  <si>
    <t>A. Morrone</t>
  </si>
  <si>
    <t>Sede Stendhal- Progetti</t>
  </si>
  <si>
    <t>C. Frulio</t>
  </si>
  <si>
    <t>Sede Calamandrei-Progetti</t>
  </si>
  <si>
    <t>Laboratorio teatrale</t>
  </si>
  <si>
    <t>L. Menolascina</t>
  </si>
  <si>
    <t>Il quotidiano in classe</t>
  </si>
  <si>
    <t>B. Dai Pra</t>
  </si>
  <si>
    <t>O. Vozzi</t>
  </si>
  <si>
    <t>Lingue-Spagnolo</t>
  </si>
  <si>
    <t>S. De Grazia</t>
  </si>
  <si>
    <t>PROGETTI COMUNI ALLE 2 SEDI</t>
  </si>
  <si>
    <t>N. Aquili</t>
  </si>
  <si>
    <t>Educazione alle regole</t>
  </si>
  <si>
    <t>A. Ammendolia</t>
  </si>
  <si>
    <t>Archivistica Digitale</t>
  </si>
  <si>
    <t>Educazione alla salute</t>
  </si>
  <si>
    <t>L. Solco</t>
  </si>
  <si>
    <t xml:space="preserve">Premio di Poesia Calamandrei                      </t>
  </si>
  <si>
    <t>Lettura Einaudi</t>
  </si>
  <si>
    <t>I. Capotondi</t>
  </si>
  <si>
    <t>ORIENTAMENTO IN ENTRATA</t>
  </si>
  <si>
    <t xml:space="preserve">I. Minozzi                             </t>
  </si>
  <si>
    <t xml:space="preserve"> M. Truncali +  esperto esterno Lorenzo Del Re</t>
  </si>
  <si>
    <t>Orientamento: dalla scuola secondaria di primo grado alla scuola secondaria di secondo grado</t>
  </si>
  <si>
    <t xml:space="preserve"> M.P. Pacifici</t>
  </si>
  <si>
    <t>A. Gaetano</t>
  </si>
  <si>
    <t>Educazione al volontariato "Gli occhi, il cuore, le mani…quando l'impegno si fa solidarietà"</t>
  </si>
  <si>
    <t xml:space="preserve">
</t>
  </si>
  <si>
    <t xml:space="preserve"> </t>
  </si>
  <si>
    <t>Stendhal- La scuola a casa di Ludovica</t>
  </si>
  <si>
    <t>Andreoli</t>
  </si>
  <si>
    <t>ORE insegnamento</t>
  </si>
  <si>
    <t>ORE attività</t>
  </si>
  <si>
    <t>ORE ATA</t>
  </si>
  <si>
    <t>MATERIALI RICHIESTI/SERVIZI EXTRA</t>
  </si>
  <si>
    <t>Consulente esterno per preparazione Audit</t>
  </si>
  <si>
    <t>Lingue-Inglese</t>
  </si>
  <si>
    <t xml:space="preserve">C. Gianvanni </t>
  </si>
  <si>
    <t>Gruppo sportivo scolastico integrato</t>
  </si>
  <si>
    <t xml:space="preserve">                                    </t>
  </si>
  <si>
    <t>10 per refernte + 130 : 6 docenti</t>
  </si>
  <si>
    <t>Lingue- Francese</t>
  </si>
  <si>
    <t>M. Onnis</t>
  </si>
  <si>
    <t>Progetto Auriga 4 e 5 guida sicura</t>
  </si>
  <si>
    <t>M. Truncali</t>
  </si>
  <si>
    <t xml:space="preserve">
7  per il referente + 3 ore 1 docente </t>
  </si>
  <si>
    <t>Progetto Sportivo 2019/2020</t>
  </si>
  <si>
    <t>Dott. Luciani psicologo</t>
  </si>
  <si>
    <t>Campionati studenteschi e C.S.S.</t>
  </si>
  <si>
    <t xml:space="preserve">                                 </t>
  </si>
  <si>
    <t xml:space="preserve">                                                                    </t>
  </si>
  <si>
    <t>Progetto Biomedico</t>
  </si>
  <si>
    <t>Progetto Bioeconomico</t>
  </si>
  <si>
    <t>Progetto linguaggio e tecnica cine-televisiva</t>
  </si>
  <si>
    <t>M.P. Pacifici</t>
  </si>
  <si>
    <t>A. Antonucci</t>
  </si>
  <si>
    <t>Progetto Sostenibilmente</t>
  </si>
  <si>
    <t>M.P.Pacifici</t>
  </si>
  <si>
    <t>Progetto FAMI</t>
  </si>
  <si>
    <t>Progetto Noisolimai-studenti</t>
  </si>
  <si>
    <t>Progetto Noisolimai-genitori</t>
  </si>
  <si>
    <t>Accoglienza-integrazione L 2</t>
  </si>
  <si>
    <t>Erasmus Plus: every drop count</t>
  </si>
  <si>
    <t>Progetto di assistenza specialistica per alunni D.A. Regione Lazio in Rete con IIS Salvini</t>
  </si>
  <si>
    <t>Progetto di assistenza specialistica per sensoriali</t>
  </si>
  <si>
    <t>Progetto Oratoria : PARLIAMONE</t>
  </si>
  <si>
    <t>Educazione alla salute : NOI CI CURIAMO</t>
  </si>
  <si>
    <t xml:space="preserve"> 8 ore Potenziamento</t>
  </si>
  <si>
    <t>10 ore</t>
  </si>
  <si>
    <t>150 per il referente + 40 per 1 docente</t>
  </si>
  <si>
    <t>50 ore</t>
  </si>
  <si>
    <t>3 esperti esterni senza oneri</t>
  </si>
  <si>
    <t>5 ore</t>
  </si>
  <si>
    <t>5 esperti esterni senza oneri</t>
  </si>
  <si>
    <t>1.500 depliants+ 50 locandine</t>
  </si>
  <si>
    <t>3 ore</t>
  </si>
  <si>
    <t>1 risma di carta</t>
  </si>
  <si>
    <t>R. La Rocca</t>
  </si>
  <si>
    <r>
      <t>Progetto che rientra nel bioeconomico -</t>
    </r>
    <r>
      <rPr>
        <sz val="11"/>
        <color rgb="FFFF0000"/>
        <rFont val="Calibri"/>
        <family val="2"/>
        <scheme val="minor"/>
      </rPr>
      <t>Costo zero</t>
    </r>
  </si>
  <si>
    <r>
      <t>Progetto in rete -</t>
    </r>
    <r>
      <rPr>
        <sz val="11"/>
        <color rgb="FFFF0000"/>
        <rFont val="Calibri"/>
        <family val="2"/>
        <scheme val="minor"/>
      </rPr>
      <t>costo zero</t>
    </r>
  </si>
  <si>
    <t>ORE Progettazione e coordinamento</t>
  </si>
  <si>
    <t>stampa libretti di poesie + regali per la giuria+soldi per il premio</t>
  </si>
  <si>
    <t>10 ore referente+25+4</t>
  </si>
  <si>
    <r>
      <t xml:space="preserve">40 per il referente+ </t>
    </r>
    <r>
      <rPr>
        <sz val="11"/>
        <color rgb="FFFF0000"/>
        <rFont val="Calibri"/>
        <family val="2"/>
        <scheme val="minor"/>
      </rPr>
      <t>10 ore Capotondi Potenziamento</t>
    </r>
  </si>
  <si>
    <t>30 per il referente + 120 per la commissione</t>
  </si>
  <si>
    <t>6 per consulente esterno+ 3 risme carta fotocopie + 2 USB</t>
  </si>
  <si>
    <t>Ore di Potenziamento</t>
  </si>
  <si>
    <t>FONDI MIUR</t>
  </si>
  <si>
    <t>Commissione NIV</t>
  </si>
  <si>
    <t>15 docenti</t>
  </si>
  <si>
    <t>Commissione elettorale</t>
  </si>
  <si>
    <t>Commissione sportiva</t>
  </si>
  <si>
    <t>Commissione orientamento</t>
  </si>
  <si>
    <t>4 docenti</t>
  </si>
  <si>
    <t>8 docenti</t>
  </si>
  <si>
    <t>Commissione viaggi d'Istruzione</t>
  </si>
  <si>
    <t>6 docenti</t>
  </si>
  <si>
    <t>Commissione Archivistica</t>
  </si>
  <si>
    <t>3 docenti</t>
  </si>
  <si>
    <t>Commissione Nuovi Indirizzi Stendhal</t>
  </si>
  <si>
    <t>Commissione formazione classi</t>
  </si>
  <si>
    <t>Commissione GLI</t>
  </si>
  <si>
    <t>12 docenti</t>
  </si>
  <si>
    <t>calcolo costo</t>
  </si>
  <si>
    <r>
      <t xml:space="preserve">      1 esperto esterno 4 ore  </t>
    </r>
    <r>
      <rPr>
        <sz val="11"/>
        <color rgb="FFFF0000"/>
        <rFont val="Calibri"/>
        <family val="2"/>
        <scheme val="minor"/>
      </rPr>
      <t xml:space="preserve"> a settimana ?       </t>
    </r>
    <r>
      <rPr>
        <sz val="11"/>
        <color theme="1"/>
        <rFont val="Calibri"/>
        <family val="2"/>
        <scheme val="minor"/>
      </rPr>
      <t xml:space="preserve">                                                </t>
    </r>
  </si>
  <si>
    <r>
      <t>20 ore: 2 docenti</t>
    </r>
    <r>
      <rPr>
        <sz val="11"/>
        <color rgb="FFFF0000"/>
        <rFont val="Calibri"/>
        <family val="2"/>
        <scheme val="minor"/>
      </rPr>
      <t>(NOMI)</t>
    </r>
  </si>
  <si>
    <r>
      <t>2 esperti esterni (2/3 ore ciascuno(</t>
    </r>
    <r>
      <rPr>
        <sz val="11"/>
        <color rgb="FFFF0000"/>
        <rFont val="Calibri"/>
        <family val="2"/>
        <scheme val="minor"/>
      </rPr>
      <t>a settimana))</t>
    </r>
    <r>
      <rPr>
        <sz val="11"/>
        <color theme="1"/>
        <rFont val="Calibri"/>
        <family val="2"/>
        <scheme val="minor"/>
      </rPr>
      <t>; 18 borracce; 2 risma carta; 1 Altoparlante</t>
    </r>
  </si>
  <si>
    <t>Materiali =5000</t>
  </si>
  <si>
    <t xml:space="preserve">totale cosi progetto </t>
  </si>
  <si>
    <t>totale</t>
  </si>
  <si>
    <r>
      <t xml:space="preserve">Qualità nella formazione extra-curricolare(nuovo) </t>
    </r>
    <r>
      <rPr>
        <sz val="11"/>
        <color rgb="FFFF0000"/>
        <rFont val="Calibri"/>
        <family val="2"/>
        <scheme val="minor"/>
      </rPr>
      <t>nella organizzazione dei servizi</t>
    </r>
  </si>
  <si>
    <t>Minozzi</t>
  </si>
  <si>
    <t>A. Pizzolla, Minozzi, legge, DSGA, Gandini, Gaetano</t>
  </si>
  <si>
    <t>nessun compenso</t>
  </si>
  <si>
    <t>???? Vedi sopra</t>
  </si>
  <si>
    <t>Vedi stendhal e manca calamandrei</t>
  </si>
  <si>
    <t>Vedi scheda?</t>
  </si>
  <si>
    <t>vedi menolascina ?</t>
  </si>
  <si>
    <t>Vedi scheda progetto</t>
  </si>
  <si>
    <t>vedi sopra</t>
  </si>
  <si>
    <t>chiedere alle figure strumentali quante ore occorrerebbero</t>
  </si>
  <si>
    <t xml:space="preserve">totale </t>
  </si>
  <si>
    <t>ffffffffffffffffffffffffffffffffffffff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</si>
</sst>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0" fillId="0" borderId="2" xfId="0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7" fillId="0" borderId="0" xfId="0" applyFont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D1" workbookViewId="0">
      <selection activeCell="H15" sqref="H15:H33"/>
    </sheetView>
  </sheetViews>
  <sheetFormatPr defaultRowHeight="99.9" customHeight="1"/>
  <cols>
    <col min="1" max="1" width="19" style="7" customWidth="1"/>
    <col min="2" max="2" width="12.109375" style="13" customWidth="1"/>
    <col min="3" max="4" width="34.5546875" style="7" customWidth="1"/>
    <col min="5" max="5" width="27.6640625" style="1" customWidth="1"/>
    <col min="6" max="6" width="27.33203125" style="1" customWidth="1"/>
    <col min="7" max="8" width="27.88671875" style="1" customWidth="1"/>
    <col min="9" max="9" width="31.5546875" bestFit="1" customWidth="1"/>
  </cols>
  <sheetData>
    <row r="1" spans="1:9" s="3" customFormat="1" ht="36">
      <c r="A1" s="8" t="s">
        <v>3</v>
      </c>
      <c r="B1" s="9" t="s">
        <v>0</v>
      </c>
      <c r="C1" s="10" t="s">
        <v>83</v>
      </c>
      <c r="D1" s="10" t="s">
        <v>106</v>
      </c>
      <c r="E1" s="4" t="s">
        <v>34</v>
      </c>
      <c r="F1" s="4" t="s">
        <v>35</v>
      </c>
      <c r="G1" s="4" t="s">
        <v>36</v>
      </c>
      <c r="H1" s="21" t="s">
        <v>111</v>
      </c>
      <c r="I1" s="3" t="s">
        <v>37</v>
      </c>
    </row>
    <row r="2" spans="1:9" ht="52.8" customHeight="1">
      <c r="A2" s="14" t="s">
        <v>54</v>
      </c>
      <c r="B2" s="11" t="s">
        <v>19</v>
      </c>
      <c r="C2" s="6" t="s">
        <v>85</v>
      </c>
      <c r="D2" s="6">
        <f>(10+25+4)*17.5</f>
        <v>682.5</v>
      </c>
      <c r="E2" s="5"/>
      <c r="F2" s="5" t="s">
        <v>31</v>
      </c>
      <c r="G2" s="5" t="s">
        <v>52</v>
      </c>
      <c r="H2" s="22">
        <f>SUM(D2:G2)</f>
        <v>682.5</v>
      </c>
      <c r="I2" s="18" t="s">
        <v>107</v>
      </c>
    </row>
    <row r="3" spans="1:9" ht="52.8" customHeight="1">
      <c r="A3" s="14" t="s">
        <v>55</v>
      </c>
      <c r="B3" s="11" t="s">
        <v>57</v>
      </c>
      <c r="C3" s="6" t="s">
        <v>108</v>
      </c>
      <c r="D3" s="6">
        <f>20*2*17.5</f>
        <v>700</v>
      </c>
      <c r="E3" s="5"/>
      <c r="F3" s="5">
        <f>18*5+1*50</f>
        <v>140</v>
      </c>
      <c r="G3" s="5"/>
      <c r="H3" s="22">
        <f t="shared" ref="H3:H32" si="0">SUM(D3:G3)</f>
        <v>840</v>
      </c>
      <c r="I3" s="20" t="s">
        <v>109</v>
      </c>
    </row>
    <row r="4" spans="1:9" ht="52.8" customHeight="1">
      <c r="A4" s="14" t="s">
        <v>56</v>
      </c>
      <c r="B4" s="11" t="s">
        <v>58</v>
      </c>
      <c r="C4" s="6" t="s">
        <v>71</v>
      </c>
      <c r="D4" s="6">
        <f>10*17.5</f>
        <v>175</v>
      </c>
      <c r="E4" s="5">
        <f>33*47.5</f>
        <v>1567.5</v>
      </c>
      <c r="F4" s="5">
        <f>5000</f>
        <v>5000</v>
      </c>
      <c r="G4" s="5"/>
      <c r="H4" s="22">
        <f t="shared" si="0"/>
        <v>6742.5</v>
      </c>
      <c r="I4" s="20" t="s">
        <v>110</v>
      </c>
    </row>
    <row r="5" spans="1:9" ht="52.8" customHeight="1">
      <c r="A5" s="14" t="s">
        <v>59</v>
      </c>
      <c r="B5" s="11" t="s">
        <v>60</v>
      </c>
      <c r="C5" s="6" t="s">
        <v>81</v>
      </c>
      <c r="D5" s="6"/>
      <c r="E5" s="5"/>
      <c r="F5" s="5"/>
      <c r="G5" s="5"/>
      <c r="H5" s="22">
        <f t="shared" si="0"/>
        <v>0</v>
      </c>
      <c r="I5" s="20" t="s">
        <v>53</v>
      </c>
    </row>
    <row r="6" spans="1:9" ht="45.75" customHeight="1">
      <c r="A6" s="17" t="s">
        <v>61</v>
      </c>
      <c r="B6" s="11" t="s">
        <v>60</v>
      </c>
      <c r="C6" s="6" t="s">
        <v>82</v>
      </c>
      <c r="D6" s="6"/>
      <c r="E6" s="5"/>
      <c r="F6" s="5"/>
      <c r="G6" s="5"/>
      <c r="H6" s="22">
        <f t="shared" si="0"/>
        <v>0</v>
      </c>
    </row>
    <row r="7" spans="1:9" ht="45.75" customHeight="1">
      <c r="A7" s="17" t="s">
        <v>1</v>
      </c>
      <c r="B7" s="11" t="s">
        <v>2</v>
      </c>
      <c r="C7" s="6" t="s">
        <v>73</v>
      </c>
      <c r="D7" s="6">
        <f>50*17.5</f>
        <v>875</v>
      </c>
      <c r="E7" s="5">
        <f>30*47.5</f>
        <v>1425</v>
      </c>
      <c r="F7" s="5"/>
      <c r="G7" s="5"/>
      <c r="H7" s="22">
        <f t="shared" si="0"/>
        <v>2300</v>
      </c>
      <c r="I7" s="20" t="s">
        <v>74</v>
      </c>
    </row>
    <row r="8" spans="1:9" ht="54" customHeight="1">
      <c r="A8" s="17" t="s">
        <v>64</v>
      </c>
      <c r="B8" s="11" t="s">
        <v>4</v>
      </c>
      <c r="C8" s="6" t="s">
        <v>78</v>
      </c>
      <c r="D8" s="6">
        <f>3*17.5</f>
        <v>52.5</v>
      </c>
      <c r="E8" s="5">
        <f>30*47.5</f>
        <v>1425</v>
      </c>
      <c r="F8" s="5"/>
      <c r="G8" s="5"/>
      <c r="H8" s="22">
        <f t="shared" si="0"/>
        <v>1477.5</v>
      </c>
      <c r="I8" s="20" t="s">
        <v>79</v>
      </c>
    </row>
    <row r="9" spans="1:9" ht="125.25" customHeight="1">
      <c r="A9" s="6" t="s">
        <v>29</v>
      </c>
      <c r="B9" s="11" t="s">
        <v>28</v>
      </c>
      <c r="C9" s="6"/>
      <c r="D9" s="6"/>
      <c r="E9" s="5"/>
      <c r="F9" s="5"/>
      <c r="G9" s="5"/>
      <c r="H9" s="22">
        <f t="shared" si="0"/>
        <v>0</v>
      </c>
    </row>
    <row r="10" spans="1:9" ht="72">
      <c r="A10" s="6" t="s">
        <v>26</v>
      </c>
      <c r="B10" s="16" t="s">
        <v>27</v>
      </c>
      <c r="C10" s="6" t="s">
        <v>43</v>
      </c>
      <c r="D10" s="6">
        <f>(10+130)*17.5</f>
        <v>2450</v>
      </c>
      <c r="E10" s="5" t="s">
        <v>30</v>
      </c>
      <c r="F10" s="5"/>
      <c r="G10" s="5"/>
      <c r="H10" s="22">
        <f t="shared" si="0"/>
        <v>2450</v>
      </c>
      <c r="I10" s="18" t="s">
        <v>77</v>
      </c>
    </row>
    <row r="11" spans="1:9" ht="43.2">
      <c r="A11" s="6" t="s">
        <v>69</v>
      </c>
      <c r="B11" s="11" t="s">
        <v>19</v>
      </c>
      <c r="C11" s="6" t="s">
        <v>75</v>
      </c>
      <c r="D11" s="6">
        <f>5*17.5</f>
        <v>87.5</v>
      </c>
      <c r="E11" s="5">
        <f>20*47.5</f>
        <v>950</v>
      </c>
      <c r="F11" s="5"/>
      <c r="G11" s="5"/>
      <c r="H11" s="22">
        <f t="shared" si="0"/>
        <v>1037.5</v>
      </c>
      <c r="I11" s="18" t="s">
        <v>76</v>
      </c>
    </row>
    <row r="12" spans="1:9" ht="28.8">
      <c r="A12" s="6" t="s">
        <v>68</v>
      </c>
      <c r="B12" s="11" t="s">
        <v>19</v>
      </c>
      <c r="C12" s="6"/>
      <c r="D12" s="6"/>
      <c r="E12" s="5"/>
      <c r="F12" s="5"/>
      <c r="G12" s="5"/>
      <c r="H12" s="22">
        <f t="shared" si="0"/>
        <v>0</v>
      </c>
    </row>
    <row r="13" spans="1:9" ht="14.4">
      <c r="A13" s="6" t="s">
        <v>112</v>
      </c>
      <c r="B13" s="11"/>
      <c r="C13" s="6"/>
      <c r="D13" s="6"/>
      <c r="E13" s="5"/>
      <c r="F13" s="5"/>
      <c r="G13" s="5"/>
      <c r="H13" s="23">
        <f>SUM(H2:H12)</f>
        <v>15530</v>
      </c>
    </row>
    <row r="14" spans="1:9" ht="99.9" customHeight="1">
      <c r="A14" s="12" t="s">
        <v>5</v>
      </c>
      <c r="B14" s="11"/>
      <c r="C14" s="6"/>
      <c r="D14" s="6"/>
      <c r="E14" s="5"/>
      <c r="F14" s="5"/>
      <c r="G14" s="5" t="s">
        <v>125</v>
      </c>
      <c r="H14" s="22">
        <f t="shared" si="0"/>
        <v>0</v>
      </c>
    </row>
    <row r="15" spans="1:9" ht="28.8">
      <c r="A15" s="6" t="s">
        <v>23</v>
      </c>
      <c r="B15" s="11" t="s">
        <v>24</v>
      </c>
      <c r="C15" s="6"/>
      <c r="D15" s="6"/>
      <c r="E15" s="5"/>
      <c r="F15" s="5"/>
      <c r="G15" s="5" t="s">
        <v>31</v>
      </c>
      <c r="H15" s="22">
        <f t="shared" si="0"/>
        <v>0</v>
      </c>
    </row>
    <row r="16" spans="1:9" ht="14.4">
      <c r="A16" s="6" t="s">
        <v>39</v>
      </c>
      <c r="B16" s="16" t="s">
        <v>40</v>
      </c>
      <c r="C16" s="6">
        <v>5</v>
      </c>
      <c r="D16" s="6">
        <f>5*17.5</f>
        <v>87.5</v>
      </c>
      <c r="E16" s="5">
        <f>20*47.5</f>
        <v>950</v>
      </c>
      <c r="F16" s="5"/>
      <c r="G16" s="5"/>
      <c r="H16" s="22">
        <f t="shared" si="0"/>
        <v>1037.5</v>
      </c>
    </row>
    <row r="17" spans="1:9" ht="14.4">
      <c r="A17" s="6" t="s">
        <v>44</v>
      </c>
      <c r="B17" s="16" t="s">
        <v>45</v>
      </c>
      <c r="C17" s="6">
        <v>5</v>
      </c>
      <c r="D17" s="6">
        <f t="shared" ref="D17:D18" si="1">5*17.5</f>
        <v>87.5</v>
      </c>
      <c r="E17" s="5">
        <f>18*47.5</f>
        <v>855</v>
      </c>
      <c r="F17" s="5"/>
      <c r="G17" s="5"/>
      <c r="H17" s="22">
        <f t="shared" si="0"/>
        <v>942.5</v>
      </c>
    </row>
    <row r="18" spans="1:9" ht="99.9" customHeight="1">
      <c r="A18" s="6" t="s">
        <v>11</v>
      </c>
      <c r="B18" s="11" t="s">
        <v>33</v>
      </c>
      <c r="C18" s="6">
        <v>5</v>
      </c>
      <c r="D18" s="6">
        <f t="shared" si="1"/>
        <v>87.5</v>
      </c>
      <c r="E18" s="5">
        <f>10*47.5</f>
        <v>475</v>
      </c>
      <c r="F18" s="5"/>
      <c r="G18" s="5"/>
      <c r="H18" s="22">
        <f t="shared" si="0"/>
        <v>562.5</v>
      </c>
    </row>
    <row r="19" spans="1:9" ht="14.4">
      <c r="A19" s="6" t="s">
        <v>21</v>
      </c>
      <c r="B19" s="11" t="s">
        <v>22</v>
      </c>
      <c r="C19" s="19" t="s">
        <v>70</v>
      </c>
      <c r="D19" s="19"/>
      <c r="E19" s="5"/>
      <c r="F19" s="5"/>
      <c r="G19" s="5"/>
      <c r="H19" s="22">
        <f t="shared" si="0"/>
        <v>0</v>
      </c>
    </row>
    <row r="20" spans="1:9" ht="72">
      <c r="A20" s="6" t="s">
        <v>113</v>
      </c>
      <c r="B20" s="11" t="s">
        <v>115</v>
      </c>
      <c r="C20" s="6">
        <v>100</v>
      </c>
      <c r="D20" s="6">
        <f>100*17.5</f>
        <v>1750</v>
      </c>
      <c r="E20" s="5"/>
      <c r="F20" s="5"/>
      <c r="G20" s="5">
        <f>20*14.5</f>
        <v>290</v>
      </c>
      <c r="H20" s="22">
        <f t="shared" si="0"/>
        <v>2040</v>
      </c>
      <c r="I20" t="s">
        <v>38</v>
      </c>
    </row>
    <row r="21" spans="1:9" ht="28.8">
      <c r="A21" s="6" t="s">
        <v>41</v>
      </c>
      <c r="B21" s="11" t="s">
        <v>114</v>
      </c>
      <c r="C21" s="6" t="s">
        <v>30</v>
      </c>
      <c r="D21" s="6"/>
      <c r="E21" s="5"/>
      <c r="F21" s="5"/>
      <c r="G21" s="5" t="s">
        <v>42</v>
      </c>
      <c r="H21" s="22">
        <f t="shared" si="0"/>
        <v>0</v>
      </c>
      <c r="I21" s="18"/>
    </row>
    <row r="22" spans="1:9" ht="14.4">
      <c r="A22" s="6" t="s">
        <v>17</v>
      </c>
      <c r="B22" s="16" t="s">
        <v>7</v>
      </c>
      <c r="C22" s="6" t="s">
        <v>72</v>
      </c>
      <c r="D22" s="6">
        <f>190*17.5</f>
        <v>3325</v>
      </c>
      <c r="E22" s="5">
        <f>60*47.5</f>
        <v>2850</v>
      </c>
      <c r="F22" s="5"/>
      <c r="G22" s="5"/>
      <c r="H22" s="22">
        <f t="shared" si="0"/>
        <v>6175</v>
      </c>
    </row>
    <row r="23" spans="1:9" ht="28.8">
      <c r="A23" s="6" t="s">
        <v>49</v>
      </c>
      <c r="B23" s="11" t="s">
        <v>14</v>
      </c>
      <c r="C23" s="6" t="s">
        <v>87</v>
      </c>
      <c r="D23" s="6">
        <f>150*17.5</f>
        <v>2625</v>
      </c>
      <c r="E23" s="5"/>
      <c r="F23" s="5"/>
      <c r="G23" s="5">
        <f>90*14.5</f>
        <v>1305</v>
      </c>
      <c r="H23" s="22">
        <f t="shared" si="0"/>
        <v>3930</v>
      </c>
      <c r="I23" s="18" t="s">
        <v>88</v>
      </c>
    </row>
    <row r="24" spans="1:9" s="2" customFormat="1" ht="14.4">
      <c r="A24" s="6" t="s">
        <v>8</v>
      </c>
      <c r="B24" s="11" t="s">
        <v>9</v>
      </c>
      <c r="C24" s="6" t="s">
        <v>75</v>
      </c>
      <c r="D24" s="6">
        <f>5*17.5</f>
        <v>87.5</v>
      </c>
      <c r="E24" s="5" t="s">
        <v>31</v>
      </c>
      <c r="F24" s="5"/>
      <c r="G24" s="5"/>
      <c r="H24" s="22">
        <f t="shared" si="0"/>
        <v>87.5</v>
      </c>
    </row>
    <row r="25" spans="1:9" ht="28.8">
      <c r="A25" s="6" t="s">
        <v>15</v>
      </c>
      <c r="B25" s="11" t="s">
        <v>16</v>
      </c>
      <c r="C25" s="19" t="s">
        <v>89</v>
      </c>
      <c r="D25" s="19"/>
      <c r="E25" s="5"/>
      <c r="F25" s="5"/>
      <c r="G25" s="5"/>
      <c r="H25" s="22">
        <f t="shared" si="0"/>
        <v>0</v>
      </c>
    </row>
    <row r="26" spans="1:9" ht="28.8">
      <c r="A26" s="6" t="s">
        <v>18</v>
      </c>
      <c r="B26" s="11" t="s">
        <v>12</v>
      </c>
      <c r="C26" s="6">
        <v>20</v>
      </c>
      <c r="D26" s="6">
        <f>20*17.5</f>
        <v>350</v>
      </c>
      <c r="E26" s="15"/>
      <c r="F26" s="5"/>
      <c r="G26" s="5"/>
      <c r="H26" s="22">
        <f t="shared" si="0"/>
        <v>350</v>
      </c>
      <c r="I26" t="s">
        <v>50</v>
      </c>
    </row>
    <row r="27" spans="1:9" ht="28.8">
      <c r="A27" s="6" t="s">
        <v>65</v>
      </c>
      <c r="B27" s="11" t="s">
        <v>10</v>
      </c>
      <c r="C27" s="6"/>
      <c r="D27" s="6"/>
      <c r="E27" s="5"/>
      <c r="F27" s="5"/>
      <c r="G27" s="5"/>
      <c r="H27" s="22">
        <f t="shared" si="0"/>
        <v>0</v>
      </c>
    </row>
    <row r="28" spans="1:9" ht="99.9" customHeight="1">
      <c r="A28" s="8" t="s">
        <v>13</v>
      </c>
      <c r="B28" s="11"/>
      <c r="C28" s="6"/>
      <c r="D28" s="6"/>
      <c r="E28" s="5"/>
      <c r="F28" s="5"/>
      <c r="G28" s="5"/>
      <c r="H28" s="22">
        <f t="shared" si="0"/>
        <v>0</v>
      </c>
    </row>
    <row r="29" spans="1:9" ht="72">
      <c r="A29" s="6" t="s">
        <v>6</v>
      </c>
      <c r="B29" s="6" t="s">
        <v>25</v>
      </c>
      <c r="C29" s="6"/>
      <c r="D29" s="6"/>
      <c r="E29" s="5"/>
      <c r="F29" s="5"/>
      <c r="G29" s="5"/>
      <c r="H29" s="22">
        <f t="shared" si="0"/>
        <v>0</v>
      </c>
    </row>
    <row r="30" spans="1:9" ht="28.8">
      <c r="A30" s="6" t="s">
        <v>46</v>
      </c>
      <c r="B30" s="11" t="s">
        <v>47</v>
      </c>
      <c r="C30" s="6" t="s">
        <v>48</v>
      </c>
      <c r="D30" s="6">
        <f>10*17.5</f>
        <v>175</v>
      </c>
      <c r="E30" s="5"/>
      <c r="F30" s="5"/>
      <c r="G30" s="5" t="s">
        <v>31</v>
      </c>
      <c r="H30" s="22">
        <f t="shared" si="0"/>
        <v>175</v>
      </c>
      <c r="I30" s="18"/>
    </row>
    <row r="31" spans="1:9" ht="28.8">
      <c r="A31" s="6" t="s">
        <v>20</v>
      </c>
      <c r="B31" s="11" t="s">
        <v>7</v>
      </c>
      <c r="C31" s="6" t="s">
        <v>86</v>
      </c>
      <c r="D31" s="6">
        <f>40*17.5</f>
        <v>700</v>
      </c>
      <c r="E31" s="5">
        <f>10*47.5</f>
        <v>475</v>
      </c>
      <c r="F31" s="5"/>
      <c r="G31" s="5">
        <f>10*14.5</f>
        <v>145</v>
      </c>
      <c r="H31" s="22">
        <f t="shared" si="0"/>
        <v>1320</v>
      </c>
      <c r="I31" s="18" t="s">
        <v>84</v>
      </c>
    </row>
    <row r="32" spans="1:9" ht="99.9" customHeight="1">
      <c r="A32" s="7" t="s">
        <v>32</v>
      </c>
      <c r="B32" s="13" t="s">
        <v>80</v>
      </c>
      <c r="C32" s="7" t="s">
        <v>71</v>
      </c>
      <c r="D32" s="7">
        <f>10*17.5</f>
        <v>175</v>
      </c>
      <c r="E32" s="1">
        <f>2*2*8*47.5</f>
        <v>1520</v>
      </c>
      <c r="H32" s="22">
        <f t="shared" si="0"/>
        <v>1695</v>
      </c>
    </row>
    <row r="33" spans="1:8" ht="99.9" customHeight="1">
      <c r="A33" s="7" t="s">
        <v>124</v>
      </c>
      <c r="H33" s="23">
        <f>SUM(H15:H32)</f>
        <v>18315</v>
      </c>
    </row>
    <row r="34" spans="1:8" ht="99.9" customHeight="1">
      <c r="A34" s="7" t="s">
        <v>51</v>
      </c>
      <c r="C34" s="7" t="s">
        <v>90</v>
      </c>
    </row>
    <row r="35" spans="1:8" ht="99.9" customHeight="1">
      <c r="A35" s="3" t="s">
        <v>62</v>
      </c>
    </row>
    <row r="36" spans="1:8" ht="99.9" customHeight="1">
      <c r="A36" s="3" t="s">
        <v>63</v>
      </c>
    </row>
    <row r="37" spans="1:8" ht="99.9" customHeight="1">
      <c r="A37" s="7" t="s">
        <v>66</v>
      </c>
      <c r="B37" s="13" t="s">
        <v>28</v>
      </c>
    </row>
    <row r="38" spans="1:8" ht="99.9" customHeight="1">
      <c r="A38" s="7" t="s">
        <v>67</v>
      </c>
      <c r="B38" s="13" t="s">
        <v>28</v>
      </c>
    </row>
    <row r="39" spans="1:8" ht="99.9" customHeight="1">
      <c r="A39" s="7" t="s">
        <v>91</v>
      </c>
      <c r="B39" s="13" t="s">
        <v>92</v>
      </c>
    </row>
    <row r="40" spans="1:8" ht="99.9" customHeight="1">
      <c r="A40" s="7" t="s">
        <v>93</v>
      </c>
      <c r="B40" s="13" t="s">
        <v>96</v>
      </c>
      <c r="C40" s="7" t="s">
        <v>116</v>
      </c>
    </row>
    <row r="41" spans="1:8" ht="99.9" customHeight="1">
      <c r="A41" s="7" t="s">
        <v>94</v>
      </c>
      <c r="B41" s="13" t="s">
        <v>97</v>
      </c>
      <c r="C41" s="24" t="s">
        <v>117</v>
      </c>
    </row>
    <row r="42" spans="1:8" ht="99.9" customHeight="1">
      <c r="A42" s="7" t="s">
        <v>95</v>
      </c>
      <c r="B42" s="13" t="s">
        <v>92</v>
      </c>
      <c r="C42" s="24" t="s">
        <v>118</v>
      </c>
    </row>
    <row r="43" spans="1:8" ht="99.9" customHeight="1">
      <c r="A43" s="7" t="s">
        <v>98</v>
      </c>
      <c r="B43" s="13" t="s">
        <v>99</v>
      </c>
      <c r="C43" s="24" t="s">
        <v>119</v>
      </c>
    </row>
    <row r="44" spans="1:8" ht="99.9" customHeight="1">
      <c r="A44" s="7" t="s">
        <v>100</v>
      </c>
      <c r="B44" s="13" t="s">
        <v>96</v>
      </c>
      <c r="C44" s="24" t="s">
        <v>120</v>
      </c>
    </row>
    <row r="45" spans="1:8" ht="99.9" customHeight="1">
      <c r="A45" s="7" t="s">
        <v>103</v>
      </c>
      <c r="B45" s="13" t="s">
        <v>96</v>
      </c>
      <c r="C45" s="24" t="s">
        <v>121</v>
      </c>
    </row>
    <row r="46" spans="1:8" ht="99.9" customHeight="1">
      <c r="A46" s="7" t="s">
        <v>102</v>
      </c>
      <c r="B46" s="13" t="s">
        <v>101</v>
      </c>
      <c r="C46" s="24" t="s">
        <v>122</v>
      </c>
    </row>
    <row r="47" spans="1:8" ht="99.9" customHeight="1">
      <c r="A47" s="7" t="s">
        <v>104</v>
      </c>
      <c r="B47" s="13" t="s">
        <v>105</v>
      </c>
      <c r="C47" s="24" t="s">
        <v>123</v>
      </c>
    </row>
  </sheetData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Iolanda</dc:creator>
  <cp:lastModifiedBy>carmela de vita</cp:lastModifiedBy>
  <cp:lastPrinted>2019-06-25T10:25:46Z</cp:lastPrinted>
  <dcterms:created xsi:type="dcterms:W3CDTF">2016-02-21T19:36:20Z</dcterms:created>
  <dcterms:modified xsi:type="dcterms:W3CDTF">2019-11-25T19:43:23Z</dcterms:modified>
</cp:coreProperties>
</file>